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gleich C - Stufe 2" sheetId="1" state="visible" r:id="rId3"/>
    <sheet name="Vergleich B - Stufe 1" sheetId="2" state="visible" r:id="rId4"/>
  </sheets>
  <definedNames>
    <definedName function="false" hidden="false" localSheetId="1" name="_xlnm.Print_Area" vbProcedure="false">'Vergleich B - Stufe 1'!$A$1:$G$47</definedName>
    <definedName function="false" hidden="false" localSheetId="0" name="_xlnm.Print_Area" vbProcedure="false">'Vergleich C - Stufe 2'!$A$1:$G$47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<sst xmlns="http://schemas.openxmlformats.org/spreadsheetml/2006/main" count="132" uniqueCount="40">
  <si>
    <t xml:space="preserve">Vergleich der Betreuuervergütung vor und nach der Reform</t>
  </si>
  <si>
    <t xml:space="preserve">Nur die gelb hinterlegten Felder ausfüllen! Der Rest wird automatisch berechnet.</t>
  </si>
  <si>
    <t xml:space="preserve">Bei BdB At Work kann man seine eigenen Zahlen so ermitteln:</t>
  </si>
  <si>
    <t xml:space="preserve">Menü → Funktionen → BMJ-Umfrage VBVG 2023 → Auswertung starten</t>
  </si>
  <si>
    <t xml:space="preserve">Inflationsausgleichspauschale:</t>
  </si>
  <si>
    <t xml:space="preserve">/Monat/Betreuung</t>
  </si>
  <si>
    <t xml:space="preserve">Anpassungsfaktor </t>
  </si>
  <si>
    <t xml:space="preserve">Anpassungsfaktor:</t>
  </si>
  <si>
    <t xml:space="preserve">Vergleichsrechnung aktueller Monat, so als wäre jetzt Januar 2026.</t>
  </si>
  <si>
    <t xml:space="preserve">Mit dem Erhöhungsfaktor kann man die Werte aus dem Referentenentwurf prozentual erhöhen. 
Bitte den Wert beginnend ab 100 % schrittweise erhöhen, bis unten im Ergebnis ein angemessenes Ergebnis erscheint. Dann weiß man, welche Monatswerte erforderlich sind, um zu einer angemessenen Vergütung zu gelangen.</t>
  </si>
  <si>
    <t xml:space="preserve">Monate</t>
  </si>
  <si>
    <t xml:space="preserve">V/H</t>
  </si>
  <si>
    <t xml:space="preserve">Anzahl</t>
  </si>
  <si>
    <t xml:space="preserve">Summen</t>
  </si>
  <si>
    <t xml:space="preserve">C_.1.2</t>
  </si>
  <si>
    <t xml:space="preserve">C</t>
  </si>
  <si>
    <t xml:space="preserve">1-3</t>
  </si>
  <si>
    <t xml:space="preserve">4-6</t>
  </si>
  <si>
    <t xml:space="preserve">7-12</t>
  </si>
  <si>
    <t xml:space="preserve">13-24</t>
  </si>
  <si>
    <t xml:space="preserve">25-</t>
  </si>
  <si>
    <t xml:space="preserve">V/W</t>
  </si>
  <si>
    <t xml:space="preserve">Für den Vergleich B–Stufe1 bitte unten das nächste Tabellenblatt auswählen!</t>
  </si>
  <si>
    <t xml:space="preserve">C_.2.2</t>
  </si>
  <si>
    <t xml:space="preserve">S/H</t>
  </si>
  <si>
    <t xml:space="preserve">C_.1.1</t>
  </si>
  <si>
    <t xml:space="preserve">S/W</t>
  </si>
  <si>
    <t xml:space="preserve">C_.2.1</t>
  </si>
  <si>
    <t xml:space="preserve">Gesonderte Pauschalen (§ 10 VBVG)</t>
  </si>
  <si>
    <t xml:space="preserve">Anzahl Betreuungen</t>
  </si>
  <si>
    <t xml:space="preserve">Gesamt-summe</t>
  </si>
  <si>
    <t xml:space="preserve">Monatsdurchschnitt:</t>
  </si>
  <si>
    <t xml:space="preserve">Veränderung der Vergütung um:</t>
  </si>
  <si>
    <t xml:space="preserve">Erhöhung der Vergütung um: </t>
  </si>
  <si>
    <t xml:space="preserve">B_.1.2</t>
  </si>
  <si>
    <t xml:space="preserve">B</t>
  </si>
  <si>
    <t xml:space="preserve">Für den Vergleich C–Stufe2 bitte unten das vorherige Tabellenblatt auswählen!</t>
  </si>
  <si>
    <t xml:space="preserve">B_.2.2</t>
  </si>
  <si>
    <t xml:space="preserve">B_.1.1</t>
  </si>
  <si>
    <t xml:space="preserve">B_.2.1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</si>
</sst>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7];[RED]\-#,##0.00\ [$€-407]"/>
    <numFmt numFmtId="166" formatCode="0.00\ %"/>
    <numFmt numFmtId="167" formatCode="General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name val="Arial"/>
      <family val="2"/>
      <charset val="1"/>
    </font>
    <font>
      <b val="true"/>
      <sz val="10"/>
      <color rgb="FFF10D0C"/>
      <name val="Arial"/>
      <family val="2"/>
      <charset val="1"/>
    </font>
    <font>
      <sz val="10"/>
      <color rgb="FFF10D0C"/>
      <name val="Arial"/>
      <family val="2"/>
      <charset val="1"/>
    </font>
    <font>
      <b val="true"/>
      <sz val="10"/>
      <color rgb="FFC9211E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u val="single"/>
      <sz val="10"/>
      <color rgb="FFC9211E"/>
      <name val="Arial"/>
      <family val="2"/>
      <charset val="1"/>
    </font>
    <font>
      <sz val="10"/>
      <color rgb="FFC9211E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  <fill>
      <patternFill patternType="solid">
        <fgColor rgb="FFD4EA6B"/>
        <bgColor rgb="FFFFFFA6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10D0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4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18" activeCellId="0" sqref="H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9.02"/>
    <col collapsed="false" customWidth="true" hidden="false" outlineLevel="0" max="3" min="2" style="2" width="9.02"/>
    <col collapsed="false" customWidth="true" hidden="false" outlineLevel="0" max="6" min="4" style="2" width="12.16"/>
    <col collapsed="false" customWidth="true" hidden="false" outlineLevel="0" max="7" min="7" style="2" width="13.13"/>
    <col collapsed="false" customWidth="true" hidden="false" outlineLevel="0" max="9" min="8" style="2" width="12.16"/>
  </cols>
  <sheetData>
    <row r="1" customFormat="false" ht="16.15" hidden="false" customHeight="false" outlineLevel="0" collapsed="false">
      <c r="A1" s="3" t="s">
        <v>0</v>
      </c>
      <c r="H1" s="4" t="s">
        <v>1</v>
      </c>
    </row>
    <row r="2" customFormat="false" ht="12.8" hidden="false" customHeight="false" outlineLevel="0" collapsed="false">
      <c r="A2" s="5"/>
      <c r="H2" s="6" t="s">
        <v>2</v>
      </c>
    </row>
    <row r="3" s="2" customFormat="true" ht="12.8" hidden="false" customHeight="false" outlineLevel="0" collapsed="false">
      <c r="A3" s="5"/>
      <c r="H3" s="6" t="s">
        <v>3</v>
      </c>
    </row>
    <row r="4" s="2" customFormat="true" ht="12.8" hidden="false" customHeight="false" outlineLevel="0" collapsed="false">
      <c r="A4" s="5" t="s">
        <v>4</v>
      </c>
      <c r="D4" s="7" t="n">
        <v>7.5</v>
      </c>
      <c r="E4" s="2" t="s">
        <v>5</v>
      </c>
      <c r="H4" s="8"/>
    </row>
    <row r="5" s="2" customFormat="true" ht="12.8" hidden="false" customHeight="false" outlineLevel="0" collapsed="false"/>
    <row r="6" customFormat="false" ht="12.8" hidden="false" customHeight="false" outlineLevel="0" collapsed="false">
      <c r="A6" s="9"/>
      <c r="D6" s="10" t="n">
        <v>1</v>
      </c>
      <c r="E6" s="11" t="s">
        <v>6</v>
      </c>
      <c r="H6" s="12" t="s">
        <v>7</v>
      </c>
      <c r="I6" s="13"/>
      <c r="J6" s="13"/>
      <c r="K6" s="13"/>
      <c r="L6" s="13"/>
      <c r="M6" s="2"/>
      <c r="N6" s="2"/>
      <c r="O6" s="2"/>
    </row>
    <row r="7" customFormat="false" ht="12.8" hidden="false" customHeight="true" outlineLevel="0" collapsed="false">
      <c r="A7" s="14" t="s">
        <v>8</v>
      </c>
      <c r="B7" s="14"/>
      <c r="C7" s="14"/>
      <c r="D7" s="14"/>
      <c r="E7" s="14"/>
      <c r="F7" s="14"/>
      <c r="H7" s="13"/>
      <c r="I7" s="13"/>
      <c r="J7" s="13"/>
      <c r="K7" s="13"/>
      <c r="L7" s="13"/>
      <c r="M7" s="2"/>
      <c r="N7" s="2"/>
      <c r="O7" s="2"/>
    </row>
    <row r="8" customFormat="false" ht="12.8" hidden="false" customHeight="true" outlineLevel="0" collapsed="false">
      <c r="H8" s="15" t="s">
        <v>9</v>
      </c>
      <c r="I8" s="15"/>
      <c r="J8" s="15"/>
      <c r="K8" s="15"/>
      <c r="L8" s="15"/>
    </row>
    <row r="9" customFormat="false" ht="19.7" hidden="false" customHeight="false" outlineLevel="0" collapsed="false">
      <c r="A9" s="16" t="s">
        <v>10</v>
      </c>
      <c r="B9" s="17" t="s">
        <v>11</v>
      </c>
      <c r="C9" s="18"/>
      <c r="D9" s="18" t="s">
        <v>12</v>
      </c>
      <c r="E9" s="18" t="s">
        <v>13</v>
      </c>
      <c r="F9" s="19" t="s">
        <v>13</v>
      </c>
      <c r="H9" s="15"/>
      <c r="I9" s="15"/>
      <c r="J9" s="15"/>
      <c r="K9" s="15"/>
      <c r="L9" s="15"/>
    </row>
    <row r="10" customFormat="false" ht="12.8" hidden="false" customHeight="false" outlineLevel="0" collapsed="false">
      <c r="A10" s="20"/>
      <c r="B10" s="21" t="s">
        <v>14</v>
      </c>
      <c r="C10" s="21" t="n">
        <v>2</v>
      </c>
      <c r="D10" s="21"/>
      <c r="E10" s="21" t="s">
        <v>15</v>
      </c>
      <c r="F10" s="22" t="n">
        <v>2</v>
      </c>
      <c r="H10" s="15"/>
      <c r="I10" s="15"/>
      <c r="J10" s="15"/>
      <c r="K10" s="15"/>
      <c r="L10" s="15"/>
    </row>
    <row r="11" customFormat="false" ht="12.8" hidden="false" customHeight="false" outlineLevel="0" collapsed="false">
      <c r="A11" s="1" t="s">
        <v>16</v>
      </c>
      <c r="B11" s="23" t="n">
        <v>327</v>
      </c>
      <c r="C11" s="24" t="n">
        <f aca="false">305*$D$6</f>
        <v>305</v>
      </c>
      <c r="D11" s="25" t="n">
        <v>3</v>
      </c>
      <c r="E11" s="23" t="n">
        <f aca="false">(B11+D$4)*D11</f>
        <v>1003.5</v>
      </c>
      <c r="F11" s="23" t="n">
        <f aca="false">C11*D11</f>
        <v>915</v>
      </c>
      <c r="H11" s="15"/>
      <c r="I11" s="15"/>
      <c r="J11" s="15"/>
      <c r="K11" s="15"/>
      <c r="L11" s="15"/>
    </row>
    <row r="12" customFormat="false" ht="12.8" hidden="false" customHeight="false" outlineLevel="0" collapsed="false">
      <c r="A12" s="1" t="s">
        <v>17</v>
      </c>
      <c r="B12" s="23" t="n">
        <v>257</v>
      </c>
      <c r="C12" s="23" t="n">
        <f aca="false">C11</f>
        <v>305</v>
      </c>
      <c r="D12" s="25" t="n">
        <v>1</v>
      </c>
      <c r="E12" s="23" t="n">
        <f aca="false">(B12+D$4)*D12</f>
        <v>264.5</v>
      </c>
      <c r="F12" s="23" t="n">
        <f aca="false">C12*D12</f>
        <v>305</v>
      </c>
      <c r="H12" s="15"/>
      <c r="I12" s="15"/>
      <c r="J12" s="15"/>
      <c r="K12" s="15"/>
      <c r="L12" s="15"/>
    </row>
    <row r="13" customFormat="false" ht="12.8" hidden="false" customHeight="false" outlineLevel="0" collapsed="false">
      <c r="A13" s="1" t="s">
        <v>18</v>
      </c>
      <c r="B13" s="23" t="n">
        <v>229</v>
      </c>
      <c r="C13" s="23" t="n">
        <f aca="false">C12</f>
        <v>305</v>
      </c>
      <c r="D13" s="25" t="n">
        <v>1</v>
      </c>
      <c r="E13" s="23" t="n">
        <f aca="false">(B13+D$4)*D13</f>
        <v>236.5</v>
      </c>
      <c r="F13" s="23" t="n">
        <f aca="false">C13*D13</f>
        <v>305</v>
      </c>
      <c r="H13" s="15"/>
      <c r="I13" s="15"/>
      <c r="J13" s="15"/>
      <c r="K13" s="15"/>
      <c r="L13" s="15"/>
    </row>
    <row r="14" customFormat="false" ht="12.8" hidden="false" customHeight="false" outlineLevel="0" collapsed="false">
      <c r="A14" s="1" t="s">
        <v>19</v>
      </c>
      <c r="B14" s="23" t="n">
        <v>149</v>
      </c>
      <c r="C14" s="24" t="n">
        <f aca="false">155*$D$6</f>
        <v>155</v>
      </c>
      <c r="D14" s="25" t="n">
        <v>0</v>
      </c>
      <c r="E14" s="23" t="n">
        <f aca="false">(B14+D$4)*D14</f>
        <v>0</v>
      </c>
      <c r="F14" s="23" t="n">
        <f aca="false">C14*D14</f>
        <v>0</v>
      </c>
      <c r="H14" s="15"/>
      <c r="I14" s="15"/>
      <c r="J14" s="15"/>
      <c r="K14" s="15"/>
      <c r="L14" s="15"/>
    </row>
    <row r="15" customFormat="false" ht="12.8" hidden="false" customHeight="false" outlineLevel="0" collapsed="false">
      <c r="A15" s="1" t="s">
        <v>20</v>
      </c>
      <c r="B15" s="23" t="n">
        <v>127</v>
      </c>
      <c r="C15" s="23" t="n">
        <f aca="false">C14</f>
        <v>155</v>
      </c>
      <c r="D15" s="25" t="n">
        <v>1</v>
      </c>
      <c r="E15" s="23" t="n">
        <f aca="false">(B15+D$4)*D15</f>
        <v>134.5</v>
      </c>
      <c r="F15" s="23" t="n">
        <f aca="false">C15*D15</f>
        <v>155</v>
      </c>
      <c r="H15" s="15"/>
      <c r="I15" s="15"/>
      <c r="J15" s="15"/>
      <c r="K15" s="15"/>
      <c r="L15" s="15"/>
    </row>
    <row r="17" customFormat="false" ht="19.7" hidden="false" customHeight="false" outlineLevel="0" collapsed="false">
      <c r="A17" s="16" t="s">
        <v>10</v>
      </c>
      <c r="B17" s="17" t="s">
        <v>21</v>
      </c>
      <c r="C17" s="18"/>
      <c r="D17" s="18" t="s">
        <v>12</v>
      </c>
      <c r="E17" s="18" t="s">
        <v>13</v>
      </c>
      <c r="F17" s="19" t="s">
        <v>13</v>
      </c>
      <c r="H17" s="26" t="s">
        <v>22</v>
      </c>
    </row>
    <row r="18" customFormat="false" ht="12.8" hidden="false" customHeight="false" outlineLevel="0" collapsed="false">
      <c r="A18" s="20"/>
      <c r="B18" s="21" t="s">
        <v>23</v>
      </c>
      <c r="C18" s="21" t="n">
        <v>2</v>
      </c>
      <c r="D18" s="21"/>
      <c r="E18" s="21" t="s">
        <v>15</v>
      </c>
      <c r="F18" s="22" t="n">
        <v>2</v>
      </c>
    </row>
    <row r="19" customFormat="false" ht="12.8" hidden="false" customHeight="false" outlineLevel="0" collapsed="false">
      <c r="A19" s="1" t="s">
        <v>16</v>
      </c>
      <c r="B19" s="23" t="n">
        <v>486</v>
      </c>
      <c r="C19" s="24" t="n">
        <f aca="false">427*$D$6</f>
        <v>427</v>
      </c>
      <c r="D19" s="25" t="n">
        <v>0</v>
      </c>
      <c r="E19" s="23" t="n">
        <f aca="false">(B19+D$4)*D19</f>
        <v>0</v>
      </c>
      <c r="F19" s="23" t="n">
        <f aca="false">C19*D19</f>
        <v>0</v>
      </c>
      <c r="H19" s="27"/>
      <c r="I19" s="28"/>
      <c r="J19" s="29"/>
    </row>
    <row r="20" customFormat="false" ht="12.8" hidden="false" customHeight="false" outlineLevel="0" collapsed="false">
      <c r="A20" s="1" t="s">
        <v>17</v>
      </c>
      <c r="B20" s="23" t="n">
        <v>339</v>
      </c>
      <c r="C20" s="23" t="n">
        <f aca="false">C19</f>
        <v>427</v>
      </c>
      <c r="D20" s="25" t="n">
        <v>1</v>
      </c>
      <c r="E20" s="23" t="n">
        <f aca="false">(B20+D$4)*D20</f>
        <v>346.5</v>
      </c>
      <c r="F20" s="23" t="n">
        <f aca="false">C20*D20</f>
        <v>427</v>
      </c>
      <c r="H20" s="28"/>
      <c r="I20" s="30"/>
      <c r="J20" s="28"/>
    </row>
    <row r="21" customFormat="false" ht="12.8" hidden="false" customHeight="false" outlineLevel="0" collapsed="false">
      <c r="A21" s="1" t="s">
        <v>18</v>
      </c>
      <c r="B21" s="23" t="n">
        <v>312</v>
      </c>
      <c r="C21" s="23" t="n">
        <f aca="false">C20</f>
        <v>427</v>
      </c>
      <c r="D21" s="25" t="n">
        <v>0</v>
      </c>
      <c r="E21" s="23" t="n">
        <f aca="false">(B21+D$4)*D21</f>
        <v>0</v>
      </c>
      <c r="F21" s="23" t="n">
        <f aca="false">C21*D21</f>
        <v>0</v>
      </c>
      <c r="H21" s="28"/>
      <c r="I21" s="30"/>
      <c r="J21" s="28"/>
    </row>
    <row r="22" customFormat="false" ht="12.8" hidden="false" customHeight="false" outlineLevel="0" collapsed="false">
      <c r="A22" s="1" t="s">
        <v>19</v>
      </c>
      <c r="B22" s="23" t="n">
        <v>257</v>
      </c>
      <c r="C22" s="24" t="n">
        <f aca="false">250*$D$6</f>
        <v>250</v>
      </c>
      <c r="D22" s="25" t="n">
        <v>1</v>
      </c>
      <c r="E22" s="23" t="n">
        <f aca="false">(B22+D$4)*D22</f>
        <v>264.5</v>
      </c>
      <c r="F22" s="23" t="n">
        <f aca="false">C22*D22</f>
        <v>250</v>
      </c>
      <c r="H22" s="28"/>
      <c r="I22" s="30"/>
      <c r="J22" s="28"/>
    </row>
    <row r="23" customFormat="false" ht="12.8" hidden="false" customHeight="false" outlineLevel="0" collapsed="false">
      <c r="A23" s="1" t="s">
        <v>20</v>
      </c>
      <c r="B23" s="23" t="n">
        <v>211</v>
      </c>
      <c r="C23" s="23" t="n">
        <f aca="false">C22</f>
        <v>250</v>
      </c>
      <c r="D23" s="25" t="n">
        <v>0</v>
      </c>
      <c r="E23" s="23" t="n">
        <f aca="false">(B23+D$4)*D23</f>
        <v>0</v>
      </c>
      <c r="F23" s="23" t="n">
        <f aca="false">C23*D23</f>
        <v>0</v>
      </c>
      <c r="H23" s="28"/>
      <c r="I23" s="30"/>
      <c r="J23" s="28"/>
    </row>
    <row r="25" customFormat="false" ht="19.7" hidden="false" customHeight="false" outlineLevel="0" collapsed="false">
      <c r="A25" s="16" t="s">
        <v>10</v>
      </c>
      <c r="B25" s="17" t="s">
        <v>24</v>
      </c>
      <c r="C25" s="18"/>
      <c r="D25" s="18" t="s">
        <v>12</v>
      </c>
      <c r="E25" s="18" t="s">
        <v>13</v>
      </c>
      <c r="F25" s="19" t="s">
        <v>13</v>
      </c>
      <c r="XFD25" s="31"/>
    </row>
    <row r="26" customFormat="false" ht="12.8" hidden="false" customHeight="false" outlineLevel="0" collapsed="false">
      <c r="A26" s="20"/>
      <c r="B26" s="21" t="s">
        <v>25</v>
      </c>
      <c r="C26" s="21" t="n">
        <v>2</v>
      </c>
      <c r="D26" s="21"/>
      <c r="E26" s="21" t="s">
        <v>15</v>
      </c>
      <c r="F26" s="22" t="n">
        <v>2</v>
      </c>
    </row>
    <row r="27" customFormat="false" ht="12.8" hidden="false" customHeight="false" outlineLevel="0" collapsed="false">
      <c r="A27" s="1" t="s">
        <v>16</v>
      </c>
      <c r="B27" s="23" t="n">
        <v>317</v>
      </c>
      <c r="C27" s="24" t="n">
        <f aca="false">275*$D$6</f>
        <v>275</v>
      </c>
      <c r="D27" s="25" t="n">
        <v>0</v>
      </c>
      <c r="E27" s="23" t="n">
        <f aca="false">(B27+D$4)*D27</f>
        <v>0</v>
      </c>
      <c r="F27" s="23" t="n">
        <f aca="false">C27*D27</f>
        <v>0</v>
      </c>
    </row>
    <row r="28" customFormat="false" ht="12.8" hidden="false" customHeight="false" outlineLevel="0" collapsed="false">
      <c r="A28" s="1" t="s">
        <v>17</v>
      </c>
      <c r="B28" s="23" t="n">
        <v>208</v>
      </c>
      <c r="C28" s="23" t="n">
        <f aca="false">C27</f>
        <v>275</v>
      </c>
      <c r="D28" s="25" t="n">
        <v>2</v>
      </c>
      <c r="E28" s="23" t="n">
        <f aca="false">(B28+D$4)*D28</f>
        <v>431</v>
      </c>
      <c r="F28" s="23" t="n">
        <f aca="false">C28*D28</f>
        <v>550</v>
      </c>
    </row>
    <row r="29" customFormat="false" ht="12.8" hidden="false" customHeight="false" outlineLevel="0" collapsed="false">
      <c r="A29" s="1" t="s">
        <v>18</v>
      </c>
      <c r="B29" s="23" t="n">
        <v>202</v>
      </c>
      <c r="C29" s="23" t="n">
        <f aca="false">C28</f>
        <v>275</v>
      </c>
      <c r="D29" s="25" t="n">
        <v>1</v>
      </c>
      <c r="E29" s="23" t="n">
        <f aca="false">(B29+D$4)*D29</f>
        <v>209.5</v>
      </c>
      <c r="F29" s="23" t="n">
        <f aca="false">C29*D29</f>
        <v>275</v>
      </c>
    </row>
    <row r="30" customFormat="false" ht="12.8" hidden="false" customHeight="false" outlineLevel="0" collapsed="false">
      <c r="A30" s="1" t="s">
        <v>19</v>
      </c>
      <c r="B30" s="23" t="n">
        <v>141</v>
      </c>
      <c r="C30" s="24" t="n">
        <f aca="false">130*$D$6</f>
        <v>130</v>
      </c>
      <c r="D30" s="25" t="n">
        <v>3</v>
      </c>
      <c r="E30" s="23" t="n">
        <f aca="false">(B30+D$4)*D30</f>
        <v>445.5</v>
      </c>
      <c r="F30" s="23" t="n">
        <f aca="false">C30*D30</f>
        <v>390</v>
      </c>
    </row>
    <row r="31" customFormat="false" ht="12.8" hidden="false" customHeight="false" outlineLevel="0" collapsed="false">
      <c r="A31" s="1" t="s">
        <v>20</v>
      </c>
      <c r="B31" s="23" t="n">
        <v>102</v>
      </c>
      <c r="C31" s="23" t="n">
        <f aca="false">C30</f>
        <v>130</v>
      </c>
      <c r="D31" s="25" t="n">
        <v>10</v>
      </c>
      <c r="E31" s="23" t="n">
        <f aca="false">(B31+D$4)*D31</f>
        <v>1095</v>
      </c>
      <c r="F31" s="23" t="n">
        <f aca="false">C31*D31</f>
        <v>1300</v>
      </c>
    </row>
    <row r="33" customFormat="false" ht="19.7" hidden="false" customHeight="false" outlineLevel="0" collapsed="false">
      <c r="A33" s="16" t="s">
        <v>10</v>
      </c>
      <c r="B33" s="17" t="s">
        <v>26</v>
      </c>
      <c r="C33" s="18"/>
      <c r="D33" s="18" t="s">
        <v>12</v>
      </c>
      <c r="E33" s="18" t="s">
        <v>13</v>
      </c>
      <c r="F33" s="19" t="s">
        <v>13</v>
      </c>
    </row>
    <row r="34" customFormat="false" ht="12.8" hidden="false" customHeight="false" outlineLevel="0" collapsed="false">
      <c r="A34" s="20"/>
      <c r="B34" s="21" t="s">
        <v>27</v>
      </c>
      <c r="C34" s="21" t="n">
        <v>2</v>
      </c>
      <c r="D34" s="21"/>
      <c r="E34" s="21" t="s">
        <v>15</v>
      </c>
      <c r="F34" s="22" t="n">
        <v>2</v>
      </c>
    </row>
    <row r="35" customFormat="false" ht="12.8" hidden="false" customHeight="false" outlineLevel="0" collapsed="false">
      <c r="A35" s="1" t="s">
        <v>16</v>
      </c>
      <c r="B35" s="23" t="n">
        <v>339</v>
      </c>
      <c r="C35" s="24" t="n">
        <f aca="false">324*$D$6</f>
        <v>324</v>
      </c>
      <c r="D35" s="25" t="n">
        <v>1</v>
      </c>
      <c r="E35" s="23" t="n">
        <f aca="false">(B35+D$4)*D35</f>
        <v>346.5</v>
      </c>
      <c r="F35" s="23" t="n">
        <f aca="false">C35*D35</f>
        <v>324</v>
      </c>
    </row>
    <row r="36" customFormat="false" ht="12.8" hidden="false" customHeight="false" outlineLevel="0" collapsed="false">
      <c r="A36" s="1" t="s">
        <v>17</v>
      </c>
      <c r="B36" s="23" t="n">
        <v>277</v>
      </c>
      <c r="C36" s="23" t="n">
        <f aca="false">C35</f>
        <v>324</v>
      </c>
      <c r="D36" s="25" t="n">
        <v>5</v>
      </c>
      <c r="E36" s="23" t="n">
        <f aca="false">(B36+D$4)*D36</f>
        <v>1422.5</v>
      </c>
      <c r="F36" s="23" t="n">
        <f aca="false">C36*D36</f>
        <v>1620</v>
      </c>
    </row>
    <row r="37" customFormat="false" ht="12.8" hidden="false" customHeight="false" outlineLevel="0" collapsed="false">
      <c r="A37" s="1" t="s">
        <v>18</v>
      </c>
      <c r="B37" s="23" t="n">
        <v>246</v>
      </c>
      <c r="C37" s="23" t="n">
        <f aca="false">C36</f>
        <v>324</v>
      </c>
      <c r="D37" s="25" t="n">
        <v>8</v>
      </c>
      <c r="E37" s="23" t="n">
        <f aca="false">(B37+D$4)*D37</f>
        <v>2028</v>
      </c>
      <c r="F37" s="23" t="n">
        <f aca="false">C37*D37</f>
        <v>2592</v>
      </c>
    </row>
    <row r="38" customFormat="false" ht="12.8" hidden="false" customHeight="false" outlineLevel="0" collapsed="false">
      <c r="A38" s="1" t="s">
        <v>19</v>
      </c>
      <c r="B38" s="23" t="n">
        <v>198</v>
      </c>
      <c r="C38" s="24" t="n">
        <f aca="false">190*$D$6</f>
        <v>190</v>
      </c>
      <c r="D38" s="25" t="n">
        <v>2</v>
      </c>
      <c r="E38" s="23" t="n">
        <f aca="false">(B38+D$4)*D38</f>
        <v>411</v>
      </c>
      <c r="F38" s="23" t="n">
        <f aca="false">C38*D38</f>
        <v>380</v>
      </c>
    </row>
    <row r="39" customFormat="false" ht="12.8" hidden="false" customHeight="false" outlineLevel="0" collapsed="false">
      <c r="A39" s="1" t="s">
        <v>20</v>
      </c>
      <c r="B39" s="23" t="n">
        <v>171</v>
      </c>
      <c r="C39" s="23" t="n">
        <f aca="false">C38</f>
        <v>190</v>
      </c>
      <c r="D39" s="25" t="n">
        <v>37</v>
      </c>
      <c r="E39" s="23" t="n">
        <f aca="false">(B39+D$4)*D39</f>
        <v>6604.5</v>
      </c>
      <c r="F39" s="23" t="n">
        <f aca="false">C39*D39</f>
        <v>7030</v>
      </c>
      <c r="N39" s="23"/>
    </row>
    <row r="40" customFormat="false" ht="12.8" hidden="false" customHeight="false" outlineLevel="0" collapsed="false">
      <c r="B40" s="23"/>
      <c r="C40" s="23"/>
      <c r="E40" s="23"/>
      <c r="F40" s="23"/>
      <c r="N40" s="23"/>
    </row>
    <row r="41" customFormat="false" ht="12.8" hidden="false" customHeight="false" outlineLevel="0" collapsed="false">
      <c r="A41" s="32" t="s">
        <v>28</v>
      </c>
      <c r="B41" s="33"/>
      <c r="C41" s="33"/>
      <c r="D41" s="34"/>
      <c r="E41" s="33"/>
      <c r="F41" s="35"/>
    </row>
    <row r="42" s="31" customFormat="true" ht="12.8" hidden="false" customHeight="false" outlineLevel="0" collapsed="false">
      <c r="A42" s="1"/>
      <c r="B42" s="23" t="n">
        <v>30</v>
      </c>
      <c r="C42" s="23"/>
      <c r="D42" s="25" t="n">
        <v>0</v>
      </c>
      <c r="E42" s="23" t="n">
        <f aca="false">B42*D42</f>
        <v>0</v>
      </c>
      <c r="F42" s="23"/>
      <c r="G42" s="2"/>
      <c r="H42" s="2"/>
      <c r="I42" s="2"/>
      <c r="J42" s="2"/>
      <c r="K42" s="2"/>
      <c r="L42" s="23"/>
      <c r="M42" s="2"/>
      <c r="N42" s="23"/>
      <c r="O42" s="2"/>
      <c r="XFD42" s="2"/>
    </row>
    <row r="43" customFormat="false" ht="12.8" hidden="false" customHeight="false" outlineLevel="0" collapsed="false">
      <c r="L43" s="23"/>
      <c r="N43" s="23"/>
    </row>
    <row r="44" customFormat="false" ht="23.85" hidden="false" customHeight="false" outlineLevel="0" collapsed="false">
      <c r="A44" s="36"/>
      <c r="B44" s="31"/>
      <c r="C44" s="31"/>
      <c r="D44" s="36" t="s">
        <v>29</v>
      </c>
      <c r="E44" s="36" t="s">
        <v>30</v>
      </c>
      <c r="F44" s="36" t="s">
        <v>30</v>
      </c>
      <c r="J44" s="31"/>
      <c r="K44" s="31"/>
      <c r="L44" s="31"/>
      <c r="M44" s="31"/>
      <c r="N44" s="31"/>
      <c r="O44" s="31"/>
    </row>
    <row r="45" customFormat="false" ht="17.35" hidden="false" customHeight="false" outlineLevel="0" collapsed="false">
      <c r="A45" s="37" t="s">
        <v>31</v>
      </c>
      <c r="B45" s="38"/>
      <c r="C45" s="38"/>
      <c r="D45" s="39" t="n">
        <f aca="false">SUM(D11:D40)</f>
        <v>77</v>
      </c>
      <c r="E45" s="40" t="n">
        <f aca="false">SUM(E11:E43)</f>
        <v>15243.5</v>
      </c>
      <c r="F45" s="41" t="n">
        <f aca="false">SUM(F11:F43)</f>
        <v>16824</v>
      </c>
    </row>
    <row r="46" customFormat="false" ht="12.8" hidden="false" customHeight="false" outlineLevel="0" collapsed="false">
      <c r="A46" s="42"/>
      <c r="B46" s="43"/>
      <c r="C46" s="43"/>
      <c r="D46" s="44"/>
      <c r="E46" s="45" t="s">
        <v>32</v>
      </c>
      <c r="F46" s="46" t="n">
        <f aca="false">IF(D45&gt;0,F45/E45-1,0)</f>
        <v>0.103683537245383</v>
      </c>
    </row>
    <row r="47" customFormat="false" ht="12.8" hidden="false" customHeight="false" outlineLevel="0" collapsed="false">
      <c r="A47" s="47"/>
      <c r="B47" s="48"/>
      <c r="C47" s="48"/>
      <c r="D47" s="48"/>
      <c r="E47" s="49" t="s">
        <v>33</v>
      </c>
      <c r="F47" s="50" t="n">
        <f aca="false">F45-E45</f>
        <v>1580.5</v>
      </c>
    </row>
    <row r="48" customFormat="false" ht="12.8" hidden="false" customHeight="false" outlineLevel="0" collapsed="false">
      <c r="A48" s="2"/>
    </row>
    <row r="49" customFormat="false" ht="12.8" hidden="false" customHeight="false" outlineLevel="0" collapsed="false">
      <c r="A49" s="2"/>
    </row>
  </sheetData>
  <mergeCells count="2">
    <mergeCell ref="A7:F7"/>
    <mergeCell ref="H8:L1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4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5" activeCellId="0" sqref="D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9.02"/>
    <col collapsed="false" customWidth="true" hidden="false" outlineLevel="0" max="3" min="2" style="2" width="9.02"/>
    <col collapsed="false" customWidth="true" hidden="false" outlineLevel="0" max="6" min="4" style="2" width="12.16"/>
    <col collapsed="false" customWidth="true" hidden="false" outlineLevel="0" max="7" min="7" style="2" width="13.13"/>
    <col collapsed="false" customWidth="true" hidden="false" outlineLevel="0" max="9" min="8" style="2" width="12.16"/>
  </cols>
  <sheetData>
    <row r="1" customFormat="false" ht="16.15" hidden="false" customHeight="false" outlineLevel="0" collapsed="false">
      <c r="A1" s="3" t="s">
        <v>0</v>
      </c>
      <c r="H1" s="4" t="s">
        <v>1</v>
      </c>
    </row>
    <row r="2" customFormat="false" ht="12.8" hidden="false" customHeight="false" outlineLevel="0" collapsed="false">
      <c r="A2" s="5"/>
      <c r="H2" s="6" t="s">
        <v>2</v>
      </c>
    </row>
    <row r="3" s="2" customFormat="true" ht="12.8" hidden="false" customHeight="false" outlineLevel="0" collapsed="false">
      <c r="A3" s="5"/>
      <c r="H3" s="6" t="s">
        <v>3</v>
      </c>
    </row>
    <row r="4" s="2" customFormat="true" ht="12.8" hidden="false" customHeight="false" outlineLevel="0" collapsed="false">
      <c r="A4" s="5" t="s">
        <v>4</v>
      </c>
      <c r="D4" s="7" t="n">
        <v>7.5</v>
      </c>
      <c r="E4" s="2" t="s">
        <v>5</v>
      </c>
      <c r="H4" s="8"/>
    </row>
    <row r="5" s="2" customFormat="true" ht="12.8" hidden="false" customHeight="false" outlineLevel="0" collapsed="false"/>
    <row r="6" customFormat="false" ht="12.8" hidden="false" customHeight="false" outlineLevel="0" collapsed="false">
      <c r="A6" s="9"/>
      <c r="D6" s="10" t="n">
        <v>1</v>
      </c>
      <c r="E6" s="11" t="s">
        <v>6</v>
      </c>
      <c r="H6" s="12" t="s">
        <v>7</v>
      </c>
      <c r="I6" s="13"/>
      <c r="J6" s="13"/>
      <c r="K6" s="13"/>
      <c r="L6" s="13"/>
      <c r="M6" s="2"/>
      <c r="N6" s="2"/>
      <c r="O6" s="2"/>
    </row>
    <row r="7" customFormat="false" ht="12.8" hidden="false" customHeight="true" outlineLevel="0" collapsed="false">
      <c r="A7" s="14" t="s">
        <v>8</v>
      </c>
      <c r="B7" s="14"/>
      <c r="C7" s="14"/>
      <c r="D7" s="14"/>
      <c r="E7" s="14"/>
      <c r="F7" s="14"/>
      <c r="H7" s="13"/>
      <c r="I7" s="13"/>
      <c r="J7" s="13"/>
      <c r="K7" s="13"/>
      <c r="L7" s="13"/>
      <c r="M7" s="2"/>
      <c r="N7" s="2"/>
      <c r="O7" s="2"/>
    </row>
    <row r="8" customFormat="false" ht="12.8" hidden="false" customHeight="true" outlineLevel="0" collapsed="false">
      <c r="H8" s="15" t="s">
        <v>9</v>
      </c>
      <c r="I8" s="15"/>
      <c r="J8" s="15"/>
      <c r="K8" s="15"/>
      <c r="L8" s="15"/>
    </row>
    <row r="9" customFormat="false" ht="19.7" hidden="false" customHeight="false" outlineLevel="0" collapsed="false">
      <c r="A9" s="16" t="s">
        <v>10</v>
      </c>
      <c r="B9" s="17" t="s">
        <v>11</v>
      </c>
      <c r="C9" s="18"/>
      <c r="D9" s="18" t="s">
        <v>12</v>
      </c>
      <c r="E9" s="18" t="s">
        <v>13</v>
      </c>
      <c r="F9" s="19" t="s">
        <v>13</v>
      </c>
      <c r="H9" s="15"/>
      <c r="I9" s="15"/>
      <c r="J9" s="15"/>
      <c r="K9" s="15"/>
      <c r="L9" s="15"/>
    </row>
    <row r="10" customFormat="false" ht="12.8" hidden="false" customHeight="false" outlineLevel="0" collapsed="false">
      <c r="A10" s="20"/>
      <c r="B10" s="21" t="s">
        <v>34</v>
      </c>
      <c r="C10" s="21" t="n">
        <v>1</v>
      </c>
      <c r="D10" s="21"/>
      <c r="E10" s="21" t="s">
        <v>35</v>
      </c>
      <c r="F10" s="22" t="n">
        <v>1</v>
      </c>
      <c r="H10" s="15"/>
      <c r="I10" s="15"/>
      <c r="J10" s="15"/>
      <c r="K10" s="15"/>
      <c r="L10" s="15"/>
    </row>
    <row r="11" customFormat="false" ht="12.8" hidden="false" customHeight="false" outlineLevel="0" collapsed="false">
      <c r="A11" s="1" t="s">
        <v>16</v>
      </c>
      <c r="B11" s="23" t="n">
        <v>249</v>
      </c>
      <c r="C11" s="24" t="n">
        <f aca="false">233*$D$6</f>
        <v>233</v>
      </c>
      <c r="D11" s="25" t="n">
        <v>3</v>
      </c>
      <c r="E11" s="23" t="n">
        <f aca="false">(B11+D$4)*D11</f>
        <v>769.5</v>
      </c>
      <c r="F11" s="23" t="n">
        <f aca="false">C11*D11</f>
        <v>699</v>
      </c>
      <c r="H11" s="15"/>
      <c r="I11" s="15"/>
      <c r="J11" s="15"/>
      <c r="K11" s="15"/>
      <c r="L11" s="15"/>
    </row>
    <row r="12" customFormat="false" ht="12.8" hidden="false" customHeight="false" outlineLevel="0" collapsed="false">
      <c r="A12" s="1" t="s">
        <v>17</v>
      </c>
      <c r="B12" s="23" t="n">
        <v>196</v>
      </c>
      <c r="C12" s="23" t="n">
        <f aca="false">C11</f>
        <v>233</v>
      </c>
      <c r="D12" s="25" t="n">
        <v>1</v>
      </c>
      <c r="E12" s="23" t="n">
        <f aca="false">(B12+D$4)*D12</f>
        <v>203.5</v>
      </c>
      <c r="F12" s="23" t="n">
        <f aca="false">C12*D12</f>
        <v>233</v>
      </c>
      <c r="H12" s="15"/>
      <c r="I12" s="15"/>
      <c r="J12" s="15"/>
      <c r="K12" s="15"/>
      <c r="L12" s="15"/>
    </row>
    <row r="13" customFormat="false" ht="12.8" hidden="false" customHeight="false" outlineLevel="0" collapsed="false">
      <c r="A13" s="1" t="s">
        <v>18</v>
      </c>
      <c r="B13" s="23" t="n">
        <v>174</v>
      </c>
      <c r="C13" s="23" t="n">
        <f aca="false">C12</f>
        <v>233</v>
      </c>
      <c r="D13" s="25" t="n">
        <v>1</v>
      </c>
      <c r="E13" s="23" t="n">
        <f aca="false">(B13+D$4)*D13</f>
        <v>181.5</v>
      </c>
      <c r="F13" s="23" t="n">
        <f aca="false">C13*D13</f>
        <v>233</v>
      </c>
      <c r="H13" s="15"/>
      <c r="I13" s="15"/>
      <c r="J13" s="15"/>
      <c r="K13" s="15"/>
      <c r="L13" s="15"/>
    </row>
    <row r="14" customFormat="false" ht="12.8" hidden="false" customHeight="false" outlineLevel="0" collapsed="false">
      <c r="A14" s="1" t="s">
        <v>19</v>
      </c>
      <c r="B14" s="23" t="n">
        <v>113</v>
      </c>
      <c r="C14" s="24" t="n">
        <f aca="false">115*$D$6</f>
        <v>115</v>
      </c>
      <c r="D14" s="25" t="n">
        <v>0</v>
      </c>
      <c r="E14" s="23" t="n">
        <f aca="false">(B14+D$4)*D14</f>
        <v>0</v>
      </c>
      <c r="F14" s="23" t="n">
        <f aca="false">C14*D14</f>
        <v>0</v>
      </c>
      <c r="H14" s="15"/>
      <c r="I14" s="15"/>
      <c r="J14" s="15"/>
      <c r="K14" s="15"/>
      <c r="L14" s="15"/>
    </row>
    <row r="15" customFormat="false" ht="12.8" hidden="false" customHeight="false" outlineLevel="0" collapsed="false">
      <c r="A15" s="1" t="s">
        <v>20</v>
      </c>
      <c r="B15" s="23" t="n">
        <v>96</v>
      </c>
      <c r="C15" s="23" t="n">
        <f aca="false">C14</f>
        <v>115</v>
      </c>
      <c r="D15" s="25" t="n">
        <v>1</v>
      </c>
      <c r="E15" s="23" t="n">
        <f aca="false">(B15+D$4)*D15</f>
        <v>103.5</v>
      </c>
      <c r="F15" s="23" t="n">
        <f aca="false">C15*D15</f>
        <v>115</v>
      </c>
      <c r="H15" s="15"/>
      <c r="I15" s="15"/>
      <c r="J15" s="15"/>
      <c r="K15" s="15"/>
      <c r="L15" s="15"/>
    </row>
    <row r="17" customFormat="false" ht="19.7" hidden="false" customHeight="false" outlineLevel="0" collapsed="false">
      <c r="A17" s="16" t="s">
        <v>10</v>
      </c>
      <c r="B17" s="17" t="s">
        <v>21</v>
      </c>
      <c r="C17" s="18"/>
      <c r="D17" s="18" t="s">
        <v>12</v>
      </c>
      <c r="E17" s="18" t="s">
        <v>13</v>
      </c>
      <c r="F17" s="19" t="s">
        <v>13</v>
      </c>
      <c r="H17" s="26" t="s">
        <v>36</v>
      </c>
    </row>
    <row r="18" customFormat="false" ht="12.8" hidden="false" customHeight="false" outlineLevel="0" collapsed="false">
      <c r="A18" s="20"/>
      <c r="B18" s="21" t="s">
        <v>37</v>
      </c>
      <c r="C18" s="21" t="n">
        <v>1</v>
      </c>
      <c r="D18" s="21"/>
      <c r="E18" s="21" t="s">
        <v>35</v>
      </c>
      <c r="F18" s="22" t="n">
        <v>1</v>
      </c>
    </row>
    <row r="19" customFormat="false" ht="12.8" hidden="false" customHeight="false" outlineLevel="0" collapsed="false">
      <c r="A19" s="1" t="s">
        <v>16</v>
      </c>
      <c r="B19" s="23" t="n">
        <v>370</v>
      </c>
      <c r="C19" s="24" t="n">
        <f aca="false">325*$D$6</f>
        <v>325</v>
      </c>
      <c r="D19" s="25" t="n">
        <v>0</v>
      </c>
      <c r="E19" s="23" t="n">
        <f aca="false">(B19+D$4)*D19</f>
        <v>0</v>
      </c>
      <c r="F19" s="23" t="n">
        <f aca="false">C19*D19</f>
        <v>0</v>
      </c>
      <c r="H19" s="27"/>
      <c r="I19" s="28"/>
      <c r="J19" s="28"/>
      <c r="K19" s="2"/>
      <c r="L19" s="2"/>
    </row>
    <row r="20" customFormat="false" ht="12.8" hidden="false" customHeight="false" outlineLevel="0" collapsed="false">
      <c r="A20" s="1" t="s">
        <v>17</v>
      </c>
      <c r="B20" s="23" t="n">
        <v>258</v>
      </c>
      <c r="C20" s="23" t="n">
        <f aca="false">C19</f>
        <v>325</v>
      </c>
      <c r="D20" s="25" t="n">
        <v>1</v>
      </c>
      <c r="E20" s="23" t="n">
        <f aca="false">(B20+D$4)*D20</f>
        <v>265.5</v>
      </c>
      <c r="F20" s="23" t="n">
        <f aca="false">C20*D20</f>
        <v>325</v>
      </c>
      <c r="H20" s="28"/>
      <c r="I20" s="30"/>
      <c r="J20" s="28"/>
      <c r="K20" s="2"/>
      <c r="L20" s="2"/>
    </row>
    <row r="21" customFormat="false" ht="12.8" hidden="false" customHeight="false" outlineLevel="0" collapsed="false">
      <c r="A21" s="1" t="s">
        <v>18</v>
      </c>
      <c r="B21" s="23" t="n">
        <v>238</v>
      </c>
      <c r="C21" s="23" t="n">
        <f aca="false">C20</f>
        <v>325</v>
      </c>
      <c r="D21" s="25" t="n">
        <v>0</v>
      </c>
      <c r="E21" s="23" t="n">
        <f aca="false">(B21+D$4)*D21</f>
        <v>0</v>
      </c>
      <c r="F21" s="23" t="n">
        <f aca="false">C21*D21</f>
        <v>0</v>
      </c>
      <c r="H21" s="28"/>
      <c r="I21" s="30"/>
      <c r="J21" s="28"/>
      <c r="K21" s="2"/>
      <c r="L21" s="2"/>
    </row>
    <row r="22" customFormat="false" ht="12.8" hidden="false" customHeight="false" outlineLevel="0" collapsed="false">
      <c r="A22" s="1" t="s">
        <v>19</v>
      </c>
      <c r="B22" s="23" t="n">
        <v>196</v>
      </c>
      <c r="C22" s="24" t="n">
        <f aca="false">192*$D$6</f>
        <v>192</v>
      </c>
      <c r="D22" s="25" t="n">
        <v>1</v>
      </c>
      <c r="E22" s="23" t="n">
        <f aca="false">(B22+D$4)*D22</f>
        <v>203.5</v>
      </c>
      <c r="F22" s="23" t="n">
        <f aca="false">C22*D22</f>
        <v>192</v>
      </c>
      <c r="H22" s="28"/>
      <c r="I22" s="30"/>
      <c r="J22" s="28"/>
      <c r="K22" s="2"/>
      <c r="L22" s="2"/>
    </row>
    <row r="23" customFormat="false" ht="12.8" hidden="false" customHeight="false" outlineLevel="0" collapsed="false">
      <c r="A23" s="1" t="s">
        <v>20</v>
      </c>
      <c r="B23" s="23" t="n">
        <v>161</v>
      </c>
      <c r="C23" s="23" t="n">
        <f aca="false">C22</f>
        <v>192</v>
      </c>
      <c r="D23" s="25" t="n">
        <v>0</v>
      </c>
      <c r="E23" s="23" t="n">
        <f aca="false">(B23+D$4)*D23</f>
        <v>0</v>
      </c>
      <c r="F23" s="23" t="n">
        <f aca="false">C23*D23</f>
        <v>0</v>
      </c>
      <c r="H23" s="28"/>
      <c r="I23" s="30"/>
      <c r="J23" s="28"/>
    </row>
    <row r="25" customFormat="false" ht="19.7" hidden="false" customHeight="false" outlineLevel="0" collapsed="false">
      <c r="A25" s="16" t="s">
        <v>10</v>
      </c>
      <c r="B25" s="17" t="s">
        <v>24</v>
      </c>
      <c r="C25" s="18"/>
      <c r="D25" s="18" t="s">
        <v>12</v>
      </c>
      <c r="E25" s="18" t="s">
        <v>13</v>
      </c>
      <c r="F25" s="19" t="s">
        <v>13</v>
      </c>
      <c r="XFD25" s="31"/>
    </row>
    <row r="26" customFormat="false" ht="12.8" hidden="false" customHeight="false" outlineLevel="0" collapsed="false">
      <c r="A26" s="20"/>
      <c r="B26" s="21" t="s">
        <v>38</v>
      </c>
      <c r="C26" s="21" t="n">
        <v>1</v>
      </c>
      <c r="D26" s="21"/>
      <c r="E26" s="21" t="s">
        <v>35</v>
      </c>
      <c r="F26" s="22" t="n">
        <v>1</v>
      </c>
    </row>
    <row r="27" customFormat="false" ht="12.8" hidden="false" customHeight="false" outlineLevel="0" collapsed="false">
      <c r="A27" s="1" t="s">
        <v>16</v>
      </c>
      <c r="B27" s="23" t="n">
        <v>241</v>
      </c>
      <c r="C27" s="24" t="n">
        <f aca="false">208*$D$6</f>
        <v>208</v>
      </c>
      <c r="D27" s="25" t="n">
        <v>0</v>
      </c>
      <c r="E27" s="23" t="n">
        <f aca="false">(B27+D$4)*D27</f>
        <v>0</v>
      </c>
      <c r="F27" s="23" t="n">
        <f aca="false">C27*D27</f>
        <v>0</v>
      </c>
    </row>
    <row r="28" customFormat="false" ht="12.8" hidden="false" customHeight="false" outlineLevel="0" collapsed="false">
      <c r="A28" s="1" t="s">
        <v>17</v>
      </c>
      <c r="B28" s="23" t="n">
        <v>158</v>
      </c>
      <c r="C28" s="23" t="n">
        <f aca="false">C27</f>
        <v>208</v>
      </c>
      <c r="D28" s="25" t="n">
        <v>2</v>
      </c>
      <c r="E28" s="23" t="n">
        <f aca="false">(B28+D$4)*D28</f>
        <v>331</v>
      </c>
      <c r="F28" s="23" t="n">
        <f aca="false">C28*D28</f>
        <v>416</v>
      </c>
    </row>
    <row r="29" customFormat="false" ht="12.8" hidden="false" customHeight="false" outlineLevel="0" collapsed="false">
      <c r="A29" s="1" t="s">
        <v>18</v>
      </c>
      <c r="B29" s="23" t="n">
        <v>154</v>
      </c>
      <c r="C29" s="23" t="n">
        <f aca="false">C28</f>
        <v>208</v>
      </c>
      <c r="D29" s="25" t="n">
        <v>1</v>
      </c>
      <c r="E29" s="23" t="n">
        <f aca="false">(B29+D$4)*D29</f>
        <v>161.5</v>
      </c>
      <c r="F29" s="23" t="n">
        <f aca="false">C29*D29</f>
        <v>208</v>
      </c>
    </row>
    <row r="30" customFormat="false" ht="12.8" hidden="false" customHeight="false" outlineLevel="0" collapsed="false">
      <c r="A30" s="1" t="s">
        <v>19</v>
      </c>
      <c r="B30" s="23" t="n">
        <v>107</v>
      </c>
      <c r="C30" s="24" t="n">
        <f aca="false">98*$D$6</f>
        <v>98</v>
      </c>
      <c r="D30" s="25" t="n">
        <v>3</v>
      </c>
      <c r="E30" s="23" t="n">
        <f aca="false">(B30+D$4)*D30</f>
        <v>343.5</v>
      </c>
      <c r="F30" s="23" t="n">
        <f aca="false">C30*D30</f>
        <v>294</v>
      </c>
    </row>
    <row r="31" customFormat="false" ht="12.8" hidden="false" customHeight="false" outlineLevel="0" collapsed="false">
      <c r="A31" s="1" t="s">
        <v>20</v>
      </c>
      <c r="B31" s="23" t="n">
        <v>78</v>
      </c>
      <c r="C31" s="23" t="n">
        <f aca="false">C30</f>
        <v>98</v>
      </c>
      <c r="D31" s="25" t="n">
        <v>10</v>
      </c>
      <c r="E31" s="23" t="n">
        <f aca="false">(B31+D$4)*D31</f>
        <v>855</v>
      </c>
      <c r="F31" s="23" t="n">
        <f aca="false">C31*D31</f>
        <v>980</v>
      </c>
    </row>
    <row r="33" customFormat="false" ht="19.7" hidden="false" customHeight="false" outlineLevel="0" collapsed="false">
      <c r="A33" s="16" t="s">
        <v>10</v>
      </c>
      <c r="B33" s="17" t="s">
        <v>26</v>
      </c>
      <c r="C33" s="18"/>
      <c r="D33" s="18" t="s">
        <v>12</v>
      </c>
      <c r="E33" s="18" t="s">
        <v>13</v>
      </c>
      <c r="F33" s="19" t="s">
        <v>13</v>
      </c>
    </row>
    <row r="34" customFormat="false" ht="12.8" hidden="false" customHeight="false" outlineLevel="0" collapsed="false">
      <c r="A34" s="20"/>
      <c r="B34" s="21" t="s">
        <v>39</v>
      </c>
      <c r="C34" s="21" t="n">
        <v>1</v>
      </c>
      <c r="D34" s="21"/>
      <c r="E34" s="21" t="s">
        <v>35</v>
      </c>
      <c r="F34" s="22" t="n">
        <v>1</v>
      </c>
    </row>
    <row r="35" customFormat="false" ht="12.8" hidden="false" customHeight="false" outlineLevel="0" collapsed="false">
      <c r="A35" s="1" t="s">
        <v>16</v>
      </c>
      <c r="B35" s="23" t="n">
        <v>258</v>
      </c>
      <c r="C35" s="24" t="n">
        <f aca="false">247*$D$6</f>
        <v>247</v>
      </c>
      <c r="D35" s="25" t="n">
        <v>1</v>
      </c>
      <c r="E35" s="23" t="n">
        <f aca="false">(B35+D$4)*D35</f>
        <v>265.5</v>
      </c>
      <c r="F35" s="23" t="n">
        <f aca="false">C35*D35</f>
        <v>247</v>
      </c>
    </row>
    <row r="36" customFormat="false" ht="12.8" hidden="false" customHeight="false" outlineLevel="0" collapsed="false">
      <c r="A36" s="1" t="s">
        <v>17</v>
      </c>
      <c r="B36" s="23" t="n">
        <v>211</v>
      </c>
      <c r="C36" s="23" t="n">
        <f aca="false">C35</f>
        <v>247</v>
      </c>
      <c r="D36" s="25" t="n">
        <v>5</v>
      </c>
      <c r="E36" s="23" t="n">
        <f aca="false">(B36+D$4)*D36</f>
        <v>1092.5</v>
      </c>
      <c r="F36" s="23" t="n">
        <f aca="false">C36*D36</f>
        <v>1235</v>
      </c>
    </row>
    <row r="37" customFormat="false" ht="12.8" hidden="false" customHeight="false" outlineLevel="0" collapsed="false">
      <c r="A37" s="1" t="s">
        <v>18</v>
      </c>
      <c r="B37" s="23" t="n">
        <v>188</v>
      </c>
      <c r="C37" s="23" t="n">
        <f aca="false">C36</f>
        <v>247</v>
      </c>
      <c r="D37" s="25" t="n">
        <v>8</v>
      </c>
      <c r="E37" s="23" t="n">
        <f aca="false">(B37+D$4)*D37</f>
        <v>1564</v>
      </c>
      <c r="F37" s="23" t="n">
        <f aca="false">C37*D37</f>
        <v>1976</v>
      </c>
    </row>
    <row r="38" customFormat="false" ht="12.8" hidden="false" customHeight="false" outlineLevel="0" collapsed="false">
      <c r="A38" s="1" t="s">
        <v>19</v>
      </c>
      <c r="B38" s="23" t="n">
        <v>151</v>
      </c>
      <c r="C38" s="24" t="n">
        <f aca="false">144*$D$6</f>
        <v>144</v>
      </c>
      <c r="D38" s="25" t="n">
        <v>2</v>
      </c>
      <c r="E38" s="23" t="n">
        <f aca="false">(B38+D$4)*D38</f>
        <v>317</v>
      </c>
      <c r="F38" s="23" t="n">
        <f aca="false">C38*D38</f>
        <v>288</v>
      </c>
    </row>
    <row r="39" customFormat="false" ht="12.8" hidden="false" customHeight="false" outlineLevel="0" collapsed="false">
      <c r="A39" s="1" t="s">
        <v>20</v>
      </c>
      <c r="B39" s="23" t="n">
        <v>130</v>
      </c>
      <c r="C39" s="23" t="n">
        <f aca="false">C38</f>
        <v>144</v>
      </c>
      <c r="D39" s="25" t="n">
        <v>37</v>
      </c>
      <c r="E39" s="23" t="n">
        <f aca="false">(B39+D$4)*D39</f>
        <v>5087.5</v>
      </c>
      <c r="F39" s="23" t="n">
        <f aca="false">C39*D39</f>
        <v>5328</v>
      </c>
      <c r="L39" s="23"/>
      <c r="N39" s="23"/>
    </row>
    <row r="40" customFormat="false" ht="12.8" hidden="false" customHeight="false" outlineLevel="0" collapsed="false">
      <c r="B40" s="23"/>
      <c r="C40" s="23"/>
      <c r="E40" s="23"/>
      <c r="F40" s="23"/>
      <c r="L40" s="23"/>
      <c r="N40" s="23"/>
    </row>
    <row r="41" customFormat="false" ht="12.8" hidden="false" customHeight="false" outlineLevel="0" collapsed="false">
      <c r="A41" s="32" t="s">
        <v>28</v>
      </c>
      <c r="B41" s="33"/>
      <c r="C41" s="33"/>
      <c r="D41" s="34"/>
      <c r="E41" s="33"/>
      <c r="F41" s="35"/>
    </row>
    <row r="42" s="31" customFormat="true" ht="12.8" hidden="false" customHeight="false" outlineLevel="0" collapsed="false">
      <c r="A42" s="1"/>
      <c r="B42" s="23" t="n">
        <v>30</v>
      </c>
      <c r="C42" s="23"/>
      <c r="D42" s="25" t="n">
        <v>0</v>
      </c>
      <c r="E42" s="23" t="n">
        <f aca="false">B42*D42</f>
        <v>0</v>
      </c>
      <c r="F42" s="23"/>
      <c r="G42" s="2"/>
      <c r="H42" s="2"/>
      <c r="I42" s="2"/>
      <c r="J42" s="2"/>
      <c r="K42" s="2"/>
      <c r="L42" s="23"/>
      <c r="M42" s="2"/>
      <c r="N42" s="23"/>
      <c r="O42" s="2"/>
      <c r="XFD42" s="2"/>
    </row>
    <row r="43" customFormat="false" ht="12.8" hidden="false" customHeight="false" outlineLevel="0" collapsed="false">
      <c r="L43" s="23"/>
      <c r="N43" s="23"/>
    </row>
    <row r="44" customFormat="false" ht="23.85" hidden="false" customHeight="false" outlineLevel="0" collapsed="false">
      <c r="A44" s="36"/>
      <c r="B44" s="31"/>
      <c r="C44" s="31"/>
      <c r="D44" s="36" t="s">
        <v>29</v>
      </c>
      <c r="E44" s="36" t="s">
        <v>30</v>
      </c>
      <c r="F44" s="36" t="s">
        <v>30</v>
      </c>
      <c r="J44" s="31"/>
      <c r="K44" s="31"/>
      <c r="L44" s="31"/>
      <c r="M44" s="31"/>
      <c r="N44" s="31"/>
      <c r="O44" s="31"/>
    </row>
    <row r="45" customFormat="false" ht="17.35" hidden="false" customHeight="false" outlineLevel="0" collapsed="false">
      <c r="A45" s="37" t="s">
        <v>31</v>
      </c>
      <c r="B45" s="38"/>
      <c r="C45" s="38"/>
      <c r="D45" s="39" t="n">
        <f aca="false">SUM(D11:D40)</f>
        <v>77</v>
      </c>
      <c r="E45" s="40" t="n">
        <f aca="false">SUM(E11:E43)</f>
        <v>11744.5</v>
      </c>
      <c r="F45" s="41" t="n">
        <f aca="false">SUM(F11:F43)</f>
        <v>12772</v>
      </c>
    </row>
    <row r="46" customFormat="false" ht="12.8" hidden="false" customHeight="false" outlineLevel="0" collapsed="false">
      <c r="A46" s="42"/>
      <c r="B46" s="43"/>
      <c r="C46" s="43"/>
      <c r="D46" s="44"/>
      <c r="E46" s="45" t="s">
        <v>32</v>
      </c>
      <c r="F46" s="46" t="n">
        <f aca="false">IF(D45&gt;0,F45/E45-1,0)</f>
        <v>0.0874877602281918</v>
      </c>
    </row>
    <row r="47" customFormat="false" ht="12.8" hidden="false" customHeight="false" outlineLevel="0" collapsed="false">
      <c r="A47" s="47"/>
      <c r="B47" s="48"/>
      <c r="C47" s="48"/>
      <c r="D47" s="48"/>
      <c r="E47" s="49" t="s">
        <v>33</v>
      </c>
      <c r="F47" s="50" t="n">
        <f aca="false">F45-E45</f>
        <v>1027.5</v>
      </c>
    </row>
    <row r="48" customFormat="false" ht="12.8" hidden="false" customHeight="false" outlineLevel="0" collapsed="false">
      <c r="A48" s="2"/>
    </row>
    <row r="49" customFormat="false" ht="12.8" hidden="false" customHeight="false" outlineLevel="0" collapsed="false">
      <c r="A49" s="2"/>
    </row>
  </sheetData>
  <mergeCells count="2">
    <mergeCell ref="A7:F7"/>
    <mergeCell ref="H8:L1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521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2024-09-20T15:39:12Z</dcterms:created>
  <dc:creator/>
  <dc:description/>
  <dc:language>de-DE</dc:language>
  <cp:lastModifiedBy/>
  <cp:lastPrinted>2024-10-16T16:19:22Z</cp:lastPrinted>
  <dcterms:modified xsi:type="dcterms:W3CDTF">2024-12-13T09:13:08Z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